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14-11-2024_10-25-58\"/>
    </mc:Choice>
  </mc:AlternateContent>
  <xr:revisionPtr revIDLastSave="0" documentId="13_ncr:1_{1B03CFD5-D73B-49AA-9464-62DDC5456EB9}" xr6:coauthVersionLast="47" xr6:coauthVersionMax="47" xr10:uidLastSave="{00000000-0000-0000-0000-000000000000}"/>
  <bookViews>
    <workbookView xWindow="-120" yWindow="-120" windowWidth="29040" windowHeight="15720" firstSheet="1" xr2:uid="{00000000-000D-0000-FFFF-FFFF00000000}"/>
  </bookViews>
  <sheets>
    <sheet name="ОФР " sheetId="4" r:id="rId1"/>
    <sheet name="Лист1" sheetId="5" r:id="rId2"/>
  </sheets>
  <calcPr calcId="191029"/>
  <webPublishObjects count="13">
    <webPublishObject id="6482" divId="финансовий2_6482" destinationFile="C:\Documents and Settings\Farhod\Desktop\15.02.2008\финансовий\2\db\финансовий2ru.htm"/>
    <webPublishObject id="21688" divId="финансовий2_21688" destinationFile="D:\elektronika\20.03.2008.10.20\финансовий\2\db\финансовий2ru.htm"/>
    <webPublishObject id="23204" divId="финансовий2_23204" destinationFile="D:\elektronika\20.03.2008.10.20\финансовий\2\db\финансовий2ru.htm"/>
    <webPublishObject id="15562" divId="финансовий2_15562" destinationFile="D:\elektronika\20.03.2008.10.20\финансовий\2\db\финансовий2ru.htm"/>
    <webPublishObject id="30168" divId="финансовий21_30168" destinationFile="D:\Farhod_el\ot_uz\финансовий(200)\2\db\финансовий21uz1.htm"/>
    <webPublishObject id="16625" divId="финансовий21_16625" destinationFile="D:\Farhod_el\ot_uz\финансовий(200)\2\db\финансовий21ru.htm"/>
    <webPublishObject id="14655" divId="финансовий2_14655" destinationFile="D:\Хисобот формалари(2012)\20001\db\финансовий2rrrrrrrrrr.htm"/>
    <webPublishObject id="32163" divId="20008ru_32163" destinationFile="C:\1\20008\db\20008rurrrrrrrrrrrrrrrrrrrrrr.htm"/>
    <webPublishObject id="4541" divId="20008ru_4541" destinationFile="C:\1\20008\db\20008rurrrrrrrr.htm"/>
    <webPublishObject id="19843" divId="20008ru_19843" destinationFile="C:\1\20008\db\20008rurrrrrrrr.htm"/>
    <webPublishObject id="6922" divId="20008ru_6922" destinationFile="C:\1\20008\db\20008ruruuuuuuuuuu.htm"/>
    <webPublishObject id="20281" divId="20008ru_20281" destinationFile="C:\1\20008\db\20008rurrrrrrr.htm"/>
    <webPublishObject id="17387" divId="20008ru_17387" destinationFile="C:\1\20008\db\20008rurrrrrrrrrrr.htm"/>
  </webPublishObjects>
</workbook>
</file>

<file path=xl/calcChain.xml><?xml version="1.0" encoding="utf-8"?>
<calcChain xmlns="http://schemas.openxmlformats.org/spreadsheetml/2006/main">
  <c r="L6" i="4" l="1"/>
  <c r="K32" i="4" l="1"/>
  <c r="K29" i="4"/>
  <c r="J16" i="4"/>
  <c r="K9" i="4"/>
  <c r="J8" i="4"/>
  <c r="J15" i="4" l="1"/>
  <c r="J27" i="4" s="1"/>
  <c r="J29" i="4" s="1"/>
  <c r="J32" i="4" s="1"/>
  <c r="E22" i="5"/>
  <c r="E9" i="5"/>
  <c r="E7" i="5"/>
  <c r="E6" i="5"/>
  <c r="D26" i="5"/>
  <c r="E26" i="5" l="1"/>
  <c r="I12" i="4" l="1"/>
  <c r="I32" i="4" l="1"/>
  <c r="I29" i="4"/>
  <c r="H16" i="4"/>
  <c r="I9" i="4"/>
  <c r="H8" i="4"/>
  <c r="H15" i="4" l="1"/>
  <c r="H27" i="4" s="1"/>
  <c r="H29" i="4" s="1"/>
  <c r="H32" i="4" s="1"/>
  <c r="G12" i="4"/>
  <c r="G32" i="4" l="1"/>
  <c r="G29" i="4"/>
  <c r="F16" i="4"/>
  <c r="G9" i="4"/>
  <c r="F8" i="4"/>
  <c r="F15" i="4" l="1"/>
  <c r="F27" i="4" s="1"/>
  <c r="F29" i="4" s="1"/>
  <c r="F32" i="4" s="1"/>
</calcChain>
</file>

<file path=xl/sharedStrings.xml><?xml version="1.0" encoding="utf-8"?>
<sst xmlns="http://schemas.openxmlformats.org/spreadsheetml/2006/main" count="203" uniqueCount="116">
  <si>
    <t>Наименование показателя</t>
  </si>
  <si>
    <t>010</t>
  </si>
  <si>
    <t>x</t>
  </si>
  <si>
    <t>020</t>
  </si>
  <si>
    <t>030</t>
  </si>
  <si>
    <t>040</t>
  </si>
  <si>
    <t>050</t>
  </si>
  <si>
    <t>Административные расходы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</si>
  <si>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</si>
  <si>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</si>
  <si>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</si>
  <si>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</si>
  <si>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</si>
  <si>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</si>
  <si>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</si>
  <si>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</si>
  <si>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</si>
  <si>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Доходы от валютных курсовых разниц</t>
  </si>
  <si>
    <t>150</t>
  </si>
  <si>
    <t>Прочие доходы от финансовой деятельности</t>
  </si>
  <si>
    <t>160</t>
  </si>
  <si>
    <t>170</t>
  </si>
  <si>
    <t>Расходы в виде процентов</t>
  </si>
  <si>
    <t>180</t>
  </si>
  <si>
    <t>190</t>
  </si>
  <si>
    <t>Убытки от валютных курсовых разниц</t>
  </si>
  <si>
    <t>200</t>
  </si>
  <si>
    <t>Прочие расходы по финансовой деятельности</t>
  </si>
  <si>
    <t>210</t>
  </si>
  <si>
    <t>220</t>
  </si>
  <si>
    <t>Чрезвычайные прибыли и убытки</t>
  </si>
  <si>
    <t>230</t>
  </si>
  <si>
    <t>240</t>
  </si>
  <si>
    <t>250</t>
  </si>
  <si>
    <t>260</t>
  </si>
  <si>
    <t>270</t>
  </si>
  <si>
    <t>Доходы от финансовой аренды</t>
  </si>
  <si>
    <t>Налог на прибыль</t>
  </si>
  <si>
    <t>Код строки</t>
  </si>
  <si>
    <t>Доходы (прибыль)</t>
  </si>
  <si>
    <t>Расходы (убытки)</t>
  </si>
  <si>
    <t>Валовая прибыль (убыток) от реализации продукции (товаров, работ и услуг) (стр.010-020)</t>
  </si>
  <si>
    <t>Расходы отчетного периода, вычитаемые из налогооблагаемой прибыли в будущем</t>
  </si>
  <si>
    <t>Доходы от финансовой деятельности, всего (стр.120+130+140+150+160), в том числе:</t>
  </si>
  <si>
    <t>Расходы по финансовой деятельности (стр.180+190+200+210), в том числе:</t>
  </si>
  <si>
    <t>Расходы в виде процентов по финансовой аренде</t>
  </si>
  <si>
    <t>Прибыль (убыток) от общехозяйственной деятельности (стр.100+110-170)</t>
  </si>
  <si>
    <t>Отчет о финансовых результатах - форма № 2</t>
  </si>
  <si>
    <t>Расходы по реализации</t>
  </si>
  <si>
    <t>Прочие операционные расходы</t>
  </si>
  <si>
    <t>Прочие доходы от основной деятельности</t>
  </si>
  <si>
    <t>Доходы в виде дивидендов</t>
  </si>
  <si>
    <t>Доходы в виде процентов</t>
  </si>
  <si>
    <t>Чистая выручка от реализации продукции (товаров, работ и услуг)</t>
  </si>
  <si>
    <t>Себестоимость реализованной продукции (товаров, работ и услуг)</t>
  </si>
  <si>
    <t>Расходы периода, всего (стр.050+060+070+080), в том числе:</t>
  </si>
  <si>
    <t>Прибыль (убыток) от основной деятельности (стр.030-040+090)</t>
  </si>
  <si>
    <t>Прибыль (убыток) до уплаты налога на прибыль (стр.220+/-230)</t>
  </si>
  <si>
    <t>Прочие налоги и другие обязательные платежи от прибыли</t>
  </si>
  <si>
    <t>Чистая прибыль (убыток) отчетного периода (стр.240-250-260)</t>
  </si>
  <si>
    <t>lc=R33C8</t>
  </si>
  <si>
    <t>Единица измерения, тыс. сум</t>
  </si>
  <si>
    <t>за 1 квартал 2024 г.</t>
  </si>
  <si>
    <t>за  полугодие 2024 г.</t>
  </si>
  <si>
    <t>lc=R27C6</t>
  </si>
  <si>
    <t>СПРАВКА О ПЛАТЕЖАХ В БЮДЖЕТ</t>
  </si>
  <si>
    <t>Причитается по расчету за отчетный период</t>
  </si>
  <si>
    <t>Фактически внесено из причитающихся по расчету за отчетный период</t>
  </si>
  <si>
    <t>Налог на прибыль юридических лиц</t>
  </si>
  <si>
    <t>280</t>
  </si>
  <si>
    <t>Налог на доходы физических лиц</t>
  </si>
  <si>
    <t>290</t>
  </si>
  <si>
    <t>в том числе: отчисления в индивидуальные накопительные пенсионные счета граждан</t>
  </si>
  <si>
    <t>291</t>
  </si>
  <si>
    <t>Налог на благоустройство и развитие социальной инфраструктуры</t>
  </si>
  <si>
    <t>300</t>
  </si>
  <si>
    <t>Налог на добавленную стоимость</t>
  </si>
  <si>
    <t>310</t>
  </si>
  <si>
    <t>Акцизный налог</t>
  </si>
  <si>
    <t>320</t>
  </si>
  <si>
    <t>Налог за пользование недрами</t>
  </si>
  <si>
    <t>330</t>
  </si>
  <si>
    <t>Налог за пользование водными ресурсами</t>
  </si>
  <si>
    <t>340</t>
  </si>
  <si>
    <t>Налог на имущество юридических лиц</t>
  </si>
  <si>
    <t>350</t>
  </si>
  <si>
    <t>Земельный налог с юридических лиц</t>
  </si>
  <si>
    <t>360</t>
  </si>
  <si>
    <t>Единый налоговый платеж</t>
  </si>
  <si>
    <t>370</t>
  </si>
  <si>
    <t>Единый земельный налог</t>
  </si>
  <si>
    <t>380</t>
  </si>
  <si>
    <t>Фиксированный налог</t>
  </si>
  <si>
    <t>390</t>
  </si>
  <si>
    <t>Прочие налоги</t>
  </si>
  <si>
    <t>400</t>
  </si>
  <si>
    <t>Обязательные отчисления в Республиканский дорожный фонд</t>
  </si>
  <si>
    <t>410</t>
  </si>
  <si>
    <t>Обязательные отчисления во внебюджетный Пенсионный фонд</t>
  </si>
  <si>
    <t>420</t>
  </si>
  <si>
    <t>Обязательные отчисления во внебюджетный Фонд реконструкции, капитального ремонта и оснащения общеобразовательных школ, профессиональных колледжей, академических лицеев и медицинских учреждений</t>
  </si>
  <si>
    <t>430</t>
  </si>
  <si>
    <t>Единый социальный платеж и страховые взносы граждан во внебюджетный Пенсионный фонд</t>
  </si>
  <si>
    <t>440</t>
  </si>
  <si>
    <t>Импортные таможенные пошлины</t>
  </si>
  <si>
    <t>450</t>
  </si>
  <si>
    <t>Сборы в местный бюджет</t>
  </si>
  <si>
    <t>460</t>
  </si>
  <si>
    <t>Финансовые санкции за просроченные платежи в бюджет</t>
  </si>
  <si>
    <t>470</t>
  </si>
  <si>
    <t>Всего сумма платежей в бюджет (стр. с 280 по 470 кроме стр. 291)</t>
  </si>
  <si>
    <t>480</t>
  </si>
  <si>
    <t xml:space="preserve">  </t>
  </si>
  <si>
    <t xml:space="preserve">   </t>
  </si>
  <si>
    <t>за  9 месяцев  2024 г.</t>
  </si>
  <si>
    <t>За 9 месяцев 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</si>
</sst>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7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9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9">
    <xf numFmtId="0" fontId="0" fillId="0" borderId="0" xfId="0"/>
    <xf numFmtId="0" fontId="4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164" fontId="2" fillId="2" borderId="4" xfId="0" applyNumberFormat="1" applyFont="1" applyFill="1" applyBorder="1" applyAlignment="1" applyProtection="1">
      <alignment horizontal="right" vertical="center"/>
      <protection locked="0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3" borderId="4" xfId="0" applyNumberFormat="1" applyFont="1" applyFill="1" applyBorder="1" applyAlignment="1" applyProtection="1">
      <alignment horizontal="right" vertical="center"/>
    </xf>
    <xf numFmtId="164" fontId="2" fillId="0" borderId="1" xfId="0" applyNumberFormat="1" applyFont="1" applyFill="1" applyBorder="1" applyAlignment="1" applyProtection="1">
      <alignment horizontal="center" vertical="center"/>
    </xf>
    <xf numFmtId="164" fontId="2" fillId="2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164" fontId="2" fillId="3" borderId="1" xfId="0" applyNumberFormat="1" applyFont="1" applyFill="1" applyBorder="1" applyAlignment="1" applyProtection="1">
      <alignment horizontal="right" vertical="center"/>
    </xf>
    <xf numFmtId="164" fontId="1" fillId="3" borderId="4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left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164" fontId="1" fillId="2" borderId="12" xfId="0" applyNumberFormat="1" applyFont="1" applyFill="1" applyBorder="1" applyAlignment="1" applyProtection="1">
      <alignment horizontal="right" vertical="center"/>
      <protection locked="0"/>
    </xf>
    <xf numFmtId="164" fontId="1" fillId="2" borderId="13" xfId="0" applyNumberFormat="1" applyFont="1" applyFill="1" applyBorder="1" applyAlignment="1" applyProtection="1">
      <alignment horizontal="right" vertical="center"/>
      <protection locked="0"/>
    </xf>
    <xf numFmtId="0" fontId="1" fillId="0" borderId="11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164" fontId="1" fillId="2" borderId="5" xfId="0" applyNumberFormat="1" applyFont="1" applyFill="1" applyBorder="1" applyAlignment="1" applyProtection="1">
      <alignment horizontal="right" vertical="center"/>
      <protection locked="0"/>
    </xf>
    <xf numFmtId="164" fontId="1" fillId="2" borderId="14" xfId="0" applyNumberFormat="1" applyFont="1" applyFill="1" applyBorder="1" applyAlignment="1" applyProtection="1">
      <alignment horizontal="right" vertical="center"/>
      <protection locked="0"/>
    </xf>
    <xf numFmtId="164" fontId="1" fillId="2" borderId="15" xfId="0" applyNumberFormat="1" applyFont="1" applyFill="1" applyBorder="1" applyAlignment="1" applyProtection="1">
      <alignment horizontal="right" vertical="center"/>
      <protection locked="0"/>
    </xf>
    <xf numFmtId="164" fontId="1" fillId="2" borderId="16" xfId="0" applyNumberFormat="1" applyFont="1" applyFill="1" applyBorder="1" applyAlignment="1" applyProtection="1">
      <alignment horizontal="right" vertical="center"/>
      <protection locked="0"/>
    </xf>
    <xf numFmtId="0" fontId="1" fillId="0" borderId="17" xfId="0" applyNumberFormat="1" applyFont="1" applyFill="1" applyBorder="1" applyAlignment="1" applyProtection="1">
      <alignment horizontal="left" vertical="center" wrapText="1"/>
    </xf>
    <xf numFmtId="49" fontId="1" fillId="0" borderId="18" xfId="0" applyNumberFormat="1" applyFont="1" applyFill="1" applyBorder="1" applyAlignment="1" applyProtection="1">
      <alignment horizontal="center" vertical="center"/>
    </xf>
    <xf numFmtId="164" fontId="1" fillId="3" borderId="18" xfId="0" applyNumberFormat="1" applyFont="1" applyFill="1" applyBorder="1" applyAlignment="1" applyProtection="1">
      <alignment horizontal="right" vertical="center"/>
    </xf>
    <xf numFmtId="164" fontId="1" fillId="3" borderId="19" xfId="0" applyNumberFormat="1" applyFont="1" applyFill="1" applyBorder="1" applyAlignment="1" applyProtection="1">
      <alignment horizontal="right" vertical="center"/>
    </xf>
    <xf numFmtId="164" fontId="2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Обычный 4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2"/>
  <sheetViews>
    <sheetView tabSelected="1" zoomScaleNormal="100" workbookViewId="0">
      <selection activeCell="J32" sqref="J32"/>
    </sheetView>
  </sheetViews>
  <sheetFormatPr defaultColWidth="9.140625" defaultRowHeight="12.75" x14ac:dyDescent="0.2"/>
  <cols>
    <col min="1" max="1" width="0.85546875" style="2" customWidth="1"/>
    <col min="2" max="2" width="64.85546875" style="2" customWidth="1"/>
    <col min="3" max="3" width="7.85546875" style="2" bestFit="1" customWidth="1"/>
    <col min="4" max="4" width="20.28515625" style="2" customWidth="1"/>
    <col min="5" max="5" width="19" style="2" customWidth="1"/>
    <col min="6" max="6" width="17" style="2" customWidth="1"/>
    <col min="7" max="7" width="16.42578125" style="2" customWidth="1"/>
    <col min="8" max="11" width="17.7109375" style="2" customWidth="1"/>
    <col min="12" max="12" width="12.28515625" style="2" bestFit="1" customWidth="1"/>
    <col min="13" max="16384" width="9.140625" style="2"/>
  </cols>
  <sheetData>
    <row r="1" spans="1:12" x14ac:dyDescent="0.2">
      <c r="A1" s="1" t="s">
        <v>60</v>
      </c>
      <c r="B1" s="43"/>
      <c r="C1" s="43"/>
      <c r="D1" s="18"/>
      <c r="E1" s="18"/>
    </row>
    <row r="2" spans="1:12" ht="20.100000000000001" customHeight="1" x14ac:dyDescent="0.2">
      <c r="B2" s="44" t="s">
        <v>47</v>
      </c>
      <c r="C2" s="44"/>
      <c r="D2" s="20"/>
      <c r="E2" s="20"/>
    </row>
    <row r="3" spans="1:12" s="14" customFormat="1" ht="27" customHeight="1" x14ac:dyDescent="0.2">
      <c r="B3" s="45" t="s">
        <v>0</v>
      </c>
      <c r="C3" s="42" t="s">
        <v>38</v>
      </c>
      <c r="D3" s="41" t="s">
        <v>115</v>
      </c>
      <c r="E3" s="42"/>
      <c r="F3" s="41" t="s">
        <v>62</v>
      </c>
      <c r="G3" s="42"/>
      <c r="H3" s="41" t="s">
        <v>63</v>
      </c>
      <c r="I3" s="42"/>
      <c r="J3" s="41" t="s">
        <v>114</v>
      </c>
      <c r="K3" s="42"/>
    </row>
    <row r="4" spans="1:12" s="14" customFormat="1" x14ac:dyDescent="0.2">
      <c r="B4" s="46"/>
      <c r="C4" s="42"/>
      <c r="D4" s="17" t="s">
        <v>39</v>
      </c>
      <c r="E4" s="17" t="s">
        <v>40</v>
      </c>
      <c r="F4" s="15" t="s">
        <v>39</v>
      </c>
      <c r="G4" s="15" t="s">
        <v>40</v>
      </c>
      <c r="H4" s="16" t="s">
        <v>39</v>
      </c>
      <c r="I4" s="16" t="s">
        <v>40</v>
      </c>
      <c r="J4" s="17" t="s">
        <v>39</v>
      </c>
      <c r="K4" s="17" t="s">
        <v>40</v>
      </c>
    </row>
    <row r="5" spans="1:12" x14ac:dyDescent="0.2">
      <c r="B5" s="3">
        <v>1</v>
      </c>
      <c r="C5" s="3">
        <v>2</v>
      </c>
      <c r="D5" s="3"/>
      <c r="E5" s="3"/>
      <c r="F5" s="3">
        <v>5</v>
      </c>
      <c r="G5" s="3">
        <v>6</v>
      </c>
      <c r="H5" s="3">
        <v>5</v>
      </c>
      <c r="I5" s="3">
        <v>6</v>
      </c>
      <c r="J5" s="3">
        <v>5</v>
      </c>
      <c r="K5" s="3">
        <v>6</v>
      </c>
    </row>
    <row r="6" spans="1:12" x14ac:dyDescent="0.2">
      <c r="B6" s="4" t="s">
        <v>53</v>
      </c>
      <c r="C6" s="5" t="s">
        <v>1</v>
      </c>
      <c r="D6" s="7">
        <v>5450456</v>
      </c>
      <c r="E6" s="7" t="s">
        <v>2</v>
      </c>
      <c r="F6" s="6">
        <v>0</v>
      </c>
      <c r="G6" s="7" t="s">
        <v>2</v>
      </c>
      <c r="H6" s="6">
        <v>860203.7</v>
      </c>
      <c r="I6" s="7" t="s">
        <v>2</v>
      </c>
      <c r="J6" s="6">
        <v>3132696</v>
      </c>
      <c r="K6" s="7" t="s">
        <v>2</v>
      </c>
      <c r="L6" s="40">
        <f>+J6+J14+J17</f>
        <v>5814613</v>
      </c>
    </row>
    <row r="7" spans="1:12" x14ac:dyDescent="0.2">
      <c r="B7" s="4" t="s">
        <v>54</v>
      </c>
      <c r="C7" s="5" t="s">
        <v>3</v>
      </c>
      <c r="D7" s="6" t="s">
        <v>2</v>
      </c>
      <c r="E7" s="6"/>
      <c r="F7" s="7" t="s">
        <v>2</v>
      </c>
      <c r="G7" s="6"/>
      <c r="H7" s="7" t="s">
        <v>2</v>
      </c>
      <c r="I7" s="6"/>
      <c r="J7" s="7" t="s">
        <v>2</v>
      </c>
      <c r="K7" s="6"/>
    </row>
    <row r="8" spans="1:12" ht="25.5" x14ac:dyDescent="0.2">
      <c r="B8" s="4" t="s">
        <v>41</v>
      </c>
      <c r="C8" s="5" t="s">
        <v>4</v>
      </c>
      <c r="D8" s="8">
        <v>5450456</v>
      </c>
      <c r="E8" s="8">
        <v>0</v>
      </c>
      <c r="F8" s="8">
        <f>F6-G7</f>
        <v>0</v>
      </c>
      <c r="G8" s="8">
        <v>0</v>
      </c>
      <c r="H8" s="8">
        <f>H6-I7</f>
        <v>860203.7</v>
      </c>
      <c r="I8" s="8">
        <v>0</v>
      </c>
      <c r="J8" s="8">
        <f>J6-K7</f>
        <v>3132696</v>
      </c>
      <c r="K8" s="8">
        <v>0</v>
      </c>
    </row>
    <row r="9" spans="1:12" x14ac:dyDescent="0.2">
      <c r="B9" s="4" t="s">
        <v>55</v>
      </c>
      <c r="C9" s="5" t="s">
        <v>5</v>
      </c>
      <c r="D9" s="8" t="s">
        <v>2</v>
      </c>
      <c r="E9" s="8">
        <v>6035900</v>
      </c>
      <c r="F9" s="7" t="s">
        <v>2</v>
      </c>
      <c r="G9" s="8">
        <f>SUM(G11:G12)</f>
        <v>1766409</v>
      </c>
      <c r="H9" s="7" t="s">
        <v>2</v>
      </c>
      <c r="I9" s="8">
        <f>SUM(I11:I12)</f>
        <v>3503327</v>
      </c>
      <c r="J9" s="7" t="s">
        <v>2</v>
      </c>
      <c r="K9" s="8">
        <f>SUM(K11:K12)</f>
        <v>5338853</v>
      </c>
    </row>
    <row r="10" spans="1:12" x14ac:dyDescent="0.2">
      <c r="B10" s="4" t="s">
        <v>48</v>
      </c>
      <c r="C10" s="5" t="s">
        <v>6</v>
      </c>
      <c r="D10" s="10" t="s">
        <v>2</v>
      </c>
      <c r="E10" s="10"/>
      <c r="F10" s="9" t="s">
        <v>2</v>
      </c>
      <c r="G10" s="10"/>
      <c r="H10" s="9" t="s">
        <v>2</v>
      </c>
      <c r="I10" s="10"/>
      <c r="J10" s="9" t="s">
        <v>2</v>
      </c>
      <c r="K10" s="10"/>
    </row>
    <row r="11" spans="1:12" x14ac:dyDescent="0.2">
      <c r="B11" s="4" t="s">
        <v>7</v>
      </c>
      <c r="C11" s="5" t="s">
        <v>8</v>
      </c>
      <c r="D11" s="10" t="s">
        <v>2</v>
      </c>
      <c r="E11" s="10">
        <v>3759853</v>
      </c>
      <c r="F11" s="9" t="s">
        <v>2</v>
      </c>
      <c r="G11" s="10">
        <v>1118670</v>
      </c>
      <c r="H11" s="9" t="s">
        <v>2</v>
      </c>
      <c r="I11" s="10">
        <v>2293897</v>
      </c>
      <c r="J11" s="9" t="s">
        <v>2</v>
      </c>
      <c r="K11" s="10">
        <v>3510466</v>
      </c>
    </row>
    <row r="12" spans="1:12" x14ac:dyDescent="0.2">
      <c r="B12" s="4" t="s">
        <v>49</v>
      </c>
      <c r="C12" s="5" t="s">
        <v>9</v>
      </c>
      <c r="D12" s="10" t="s">
        <v>2</v>
      </c>
      <c r="E12" s="10">
        <v>2276047</v>
      </c>
      <c r="F12" s="9" t="s">
        <v>2</v>
      </c>
      <c r="G12" s="10">
        <f>642250+5489</f>
        <v>647739</v>
      </c>
      <c r="H12" s="9" t="s">
        <v>2</v>
      </c>
      <c r="I12" s="10">
        <f>1203941+5489</f>
        <v>1209430</v>
      </c>
      <c r="J12" s="9" t="s">
        <v>2</v>
      </c>
      <c r="K12" s="10">
        <v>1828387</v>
      </c>
    </row>
    <row r="13" spans="1:12" ht="25.5" x14ac:dyDescent="0.2">
      <c r="B13" s="4" t="s">
        <v>42</v>
      </c>
      <c r="C13" s="5" t="s">
        <v>10</v>
      </c>
      <c r="D13" s="6" t="s">
        <v>2</v>
      </c>
      <c r="E13" s="6">
        <v>0</v>
      </c>
      <c r="F13" s="7" t="s">
        <v>2</v>
      </c>
      <c r="G13" s="6">
        <v>0</v>
      </c>
      <c r="H13" s="7" t="s">
        <v>2</v>
      </c>
      <c r="I13" s="6"/>
      <c r="J13" s="7" t="s">
        <v>2</v>
      </c>
      <c r="K13" s="6"/>
    </row>
    <row r="14" spans="1:12" x14ac:dyDescent="0.2">
      <c r="B14" s="4" t="s">
        <v>50</v>
      </c>
      <c r="C14" s="5" t="s">
        <v>11</v>
      </c>
      <c r="D14" s="7">
        <v>23060</v>
      </c>
      <c r="E14" s="7" t="s">
        <v>2</v>
      </c>
      <c r="F14" s="6"/>
      <c r="G14" s="9" t="s">
        <v>2</v>
      </c>
      <c r="H14" s="6">
        <v>5867</v>
      </c>
      <c r="I14" s="9" t="s">
        <v>2</v>
      </c>
      <c r="J14" s="6">
        <v>11492</v>
      </c>
      <c r="K14" s="9" t="s">
        <v>2</v>
      </c>
    </row>
    <row r="15" spans="1:12" x14ac:dyDescent="0.2">
      <c r="B15" s="4" t="s">
        <v>56</v>
      </c>
      <c r="C15" s="5" t="s">
        <v>12</v>
      </c>
      <c r="D15" s="8"/>
      <c r="E15" s="8">
        <v>-562384</v>
      </c>
      <c r="F15" s="13">
        <f>F8-G9+F14</f>
        <v>-1766409</v>
      </c>
      <c r="G15" s="8"/>
      <c r="H15" s="13">
        <f>H8-I9+H14</f>
        <v>-2637256.2999999998</v>
      </c>
      <c r="I15" s="8"/>
      <c r="J15" s="13">
        <f>J8-K9+J14</f>
        <v>-2194665</v>
      </c>
      <c r="K15" s="8"/>
    </row>
    <row r="16" spans="1:12" ht="25.5" x14ac:dyDescent="0.2">
      <c r="B16" s="4" t="s">
        <v>43</v>
      </c>
      <c r="C16" s="5" t="s">
        <v>13</v>
      </c>
      <c r="D16" s="7">
        <v>976180</v>
      </c>
      <c r="E16" s="7" t="s">
        <v>2</v>
      </c>
      <c r="F16" s="8">
        <f>SUM(F17:F21)</f>
        <v>0</v>
      </c>
      <c r="G16" s="7" t="s">
        <v>2</v>
      </c>
      <c r="H16" s="8">
        <f>SUM(H17:H21)</f>
        <v>2670425</v>
      </c>
      <c r="I16" s="7" t="s">
        <v>2</v>
      </c>
      <c r="J16" s="8">
        <f>SUM(J17:J21)</f>
        <v>2670425</v>
      </c>
      <c r="K16" s="7" t="s">
        <v>2</v>
      </c>
    </row>
    <row r="17" spans="2:11" x14ac:dyDescent="0.2">
      <c r="B17" s="4" t="s">
        <v>51</v>
      </c>
      <c r="C17" s="5" t="s">
        <v>14</v>
      </c>
      <c r="D17" s="9">
        <v>976180</v>
      </c>
      <c r="E17" s="9" t="s">
        <v>2</v>
      </c>
      <c r="F17" s="10"/>
      <c r="G17" s="9" t="s">
        <v>2</v>
      </c>
      <c r="H17" s="10">
        <v>2670425</v>
      </c>
      <c r="I17" s="9" t="s">
        <v>2</v>
      </c>
      <c r="J17" s="10">
        <v>2670425</v>
      </c>
      <c r="K17" s="9" t="s">
        <v>2</v>
      </c>
    </row>
    <row r="18" spans="2:11" x14ac:dyDescent="0.2">
      <c r="B18" s="4" t="s">
        <v>52</v>
      </c>
      <c r="C18" s="5" t="s">
        <v>15</v>
      </c>
      <c r="D18" s="9"/>
      <c r="E18" s="9" t="s">
        <v>2</v>
      </c>
      <c r="F18" s="10"/>
      <c r="G18" s="9" t="s">
        <v>2</v>
      </c>
      <c r="H18" s="10"/>
      <c r="I18" s="9" t="s">
        <v>2</v>
      </c>
      <c r="J18" s="10"/>
      <c r="K18" s="9" t="s">
        <v>2</v>
      </c>
    </row>
    <row r="19" spans="2:11" x14ac:dyDescent="0.2">
      <c r="B19" s="4" t="s">
        <v>36</v>
      </c>
      <c r="C19" s="5" t="s">
        <v>16</v>
      </c>
      <c r="D19" s="9"/>
      <c r="E19" s="9" t="s">
        <v>2</v>
      </c>
      <c r="F19" s="10"/>
      <c r="G19" s="9" t="s">
        <v>2</v>
      </c>
      <c r="H19" s="10"/>
      <c r="I19" s="9" t="s">
        <v>2</v>
      </c>
      <c r="J19" s="10"/>
      <c r="K19" s="9" t="s">
        <v>2</v>
      </c>
    </row>
    <row r="20" spans="2:11" x14ac:dyDescent="0.2">
      <c r="B20" s="4" t="s">
        <v>17</v>
      </c>
      <c r="C20" s="5" t="s">
        <v>18</v>
      </c>
      <c r="D20" s="9"/>
      <c r="E20" s="9" t="s">
        <v>2</v>
      </c>
      <c r="F20" s="10"/>
      <c r="G20" s="9" t="s">
        <v>2</v>
      </c>
      <c r="H20" s="10"/>
      <c r="I20" s="9" t="s">
        <v>2</v>
      </c>
      <c r="J20" s="10"/>
      <c r="K20" s="9" t="s">
        <v>2</v>
      </c>
    </row>
    <row r="21" spans="2:11" x14ac:dyDescent="0.2">
      <c r="B21" s="4" t="s">
        <v>19</v>
      </c>
      <c r="C21" s="5" t="s">
        <v>20</v>
      </c>
      <c r="D21" s="9"/>
      <c r="E21" s="9" t="s">
        <v>2</v>
      </c>
      <c r="F21" s="10"/>
      <c r="G21" s="9" t="s">
        <v>2</v>
      </c>
      <c r="H21" s="10"/>
      <c r="I21" s="9" t="s">
        <v>2</v>
      </c>
      <c r="J21" s="10"/>
      <c r="K21" s="9" t="s">
        <v>2</v>
      </c>
    </row>
    <row r="22" spans="2:11" ht="25.5" x14ac:dyDescent="0.2">
      <c r="B22" s="4" t="s">
        <v>44</v>
      </c>
      <c r="C22" s="5" t="s">
        <v>21</v>
      </c>
      <c r="D22" s="8" t="s">
        <v>2</v>
      </c>
      <c r="E22" s="8">
        <v>0</v>
      </c>
      <c r="F22" s="7" t="s">
        <v>2</v>
      </c>
      <c r="G22" s="8">
        <v>0</v>
      </c>
      <c r="H22" s="7" t="s">
        <v>2</v>
      </c>
      <c r="I22" s="8">
        <v>0</v>
      </c>
      <c r="J22" s="7" t="s">
        <v>2</v>
      </c>
      <c r="K22" s="8">
        <v>0</v>
      </c>
    </row>
    <row r="23" spans="2:11" x14ac:dyDescent="0.2">
      <c r="B23" s="4" t="s">
        <v>22</v>
      </c>
      <c r="C23" s="5" t="s">
        <v>23</v>
      </c>
      <c r="D23" s="10"/>
      <c r="E23" s="10"/>
      <c r="F23" s="9"/>
      <c r="G23" s="10"/>
      <c r="H23" s="9"/>
      <c r="I23" s="10"/>
      <c r="J23" s="9"/>
      <c r="K23" s="10"/>
    </row>
    <row r="24" spans="2:11" x14ac:dyDescent="0.2">
      <c r="B24" s="4" t="s">
        <v>45</v>
      </c>
      <c r="C24" s="5" t="s">
        <v>24</v>
      </c>
      <c r="D24" s="6" t="s">
        <v>2</v>
      </c>
      <c r="E24" s="6"/>
      <c r="F24" s="7" t="s">
        <v>2</v>
      </c>
      <c r="G24" s="6"/>
      <c r="H24" s="7" t="s">
        <v>2</v>
      </c>
      <c r="I24" s="6"/>
      <c r="J24" s="7" t="s">
        <v>2</v>
      </c>
      <c r="K24" s="6"/>
    </row>
    <row r="25" spans="2:11" x14ac:dyDescent="0.2">
      <c r="B25" s="4" t="s">
        <v>25</v>
      </c>
      <c r="C25" s="5" t="s">
        <v>26</v>
      </c>
      <c r="D25" s="10" t="s">
        <v>2</v>
      </c>
      <c r="E25" s="10"/>
      <c r="F25" s="9" t="s">
        <v>2</v>
      </c>
      <c r="G25" s="10"/>
      <c r="H25" s="9" t="s">
        <v>2</v>
      </c>
      <c r="I25" s="10"/>
      <c r="J25" s="9" t="s">
        <v>2</v>
      </c>
      <c r="K25" s="10"/>
    </row>
    <row r="26" spans="2:11" x14ac:dyDescent="0.2">
      <c r="B26" s="4" t="s">
        <v>27</v>
      </c>
      <c r="C26" s="5" t="s">
        <v>28</v>
      </c>
      <c r="D26" s="10" t="s">
        <v>2</v>
      </c>
      <c r="E26" s="10"/>
      <c r="F26" s="9" t="s">
        <v>2</v>
      </c>
      <c r="G26" s="10"/>
      <c r="H26" s="9" t="s">
        <v>2</v>
      </c>
      <c r="I26" s="10"/>
      <c r="J26" s="9" t="s">
        <v>2</v>
      </c>
      <c r="K26" s="10"/>
    </row>
    <row r="27" spans="2:11" ht="25.5" x14ac:dyDescent="0.2">
      <c r="B27" s="4" t="s">
        <v>46</v>
      </c>
      <c r="C27" s="5" t="s">
        <v>29</v>
      </c>
      <c r="D27" s="8">
        <v>413796</v>
      </c>
      <c r="E27" s="8"/>
      <c r="F27" s="8">
        <f>F15+F16</f>
        <v>-1766409</v>
      </c>
      <c r="G27" s="8"/>
      <c r="H27" s="8">
        <f>H15+H16</f>
        <v>33168.700000000186</v>
      </c>
      <c r="I27" s="8"/>
      <c r="J27" s="8">
        <f>J15+J16</f>
        <v>475760</v>
      </c>
      <c r="K27" s="8"/>
    </row>
    <row r="28" spans="2:11" x14ac:dyDescent="0.2">
      <c r="B28" s="4" t="s">
        <v>30</v>
      </c>
      <c r="C28" s="5" t="s">
        <v>31</v>
      </c>
      <c r="D28" s="10"/>
      <c r="E28" s="10"/>
      <c r="F28" s="10"/>
      <c r="G28" s="10"/>
      <c r="H28" s="10"/>
      <c r="I28" s="10"/>
      <c r="J28" s="10"/>
      <c r="K28" s="10"/>
    </row>
    <row r="29" spans="2:11" x14ac:dyDescent="0.2">
      <c r="B29" s="4" t="s">
        <v>57</v>
      </c>
      <c r="C29" s="5" t="s">
        <v>32</v>
      </c>
      <c r="D29" s="8">
        <v>413796</v>
      </c>
      <c r="E29" s="8">
        <v>0</v>
      </c>
      <c r="F29" s="8">
        <f t="shared" ref="F29:G29" si="0">F27</f>
        <v>-1766409</v>
      </c>
      <c r="G29" s="8">
        <f t="shared" si="0"/>
        <v>0</v>
      </c>
      <c r="H29" s="8">
        <f t="shared" ref="H29:I29" si="1">H27</f>
        <v>33168.700000000186</v>
      </c>
      <c r="I29" s="8">
        <f t="shared" si="1"/>
        <v>0</v>
      </c>
      <c r="J29" s="8">
        <f t="shared" ref="J29:K29" si="2">J27</f>
        <v>475760</v>
      </c>
      <c r="K29" s="8">
        <f t="shared" si="2"/>
        <v>0</v>
      </c>
    </row>
    <row r="30" spans="2:11" x14ac:dyDescent="0.2">
      <c r="B30" s="4" t="s">
        <v>37</v>
      </c>
      <c r="C30" s="5" t="s">
        <v>33</v>
      </c>
      <c r="D30" s="10" t="s">
        <v>2</v>
      </c>
      <c r="E30" s="10"/>
      <c r="F30" s="9" t="s">
        <v>2</v>
      </c>
      <c r="G30" s="10"/>
      <c r="H30" s="9" t="s">
        <v>2</v>
      </c>
      <c r="I30" s="10"/>
      <c r="J30" s="9" t="s">
        <v>2</v>
      </c>
      <c r="K30" s="10"/>
    </row>
    <row r="31" spans="2:11" x14ac:dyDescent="0.2">
      <c r="B31" s="4" t="s">
        <v>58</v>
      </c>
      <c r="C31" s="5" t="s">
        <v>34</v>
      </c>
      <c r="D31" s="10" t="s">
        <v>2</v>
      </c>
      <c r="E31" s="10"/>
      <c r="F31" s="9" t="s">
        <v>2</v>
      </c>
      <c r="G31" s="10"/>
      <c r="H31" s="9" t="s">
        <v>2</v>
      </c>
      <c r="I31" s="10"/>
      <c r="J31" s="9" t="s">
        <v>2</v>
      </c>
      <c r="K31" s="10"/>
    </row>
    <row r="32" spans="2:11" x14ac:dyDescent="0.2">
      <c r="B32" s="11" t="s">
        <v>59</v>
      </c>
      <c r="C32" s="5" t="s">
        <v>35</v>
      </c>
      <c r="D32" s="12">
        <v>413796</v>
      </c>
      <c r="E32" s="12">
        <v>0</v>
      </c>
      <c r="F32" s="12">
        <f>F29-G30</f>
        <v>-1766409</v>
      </c>
      <c r="G32" s="12">
        <f>G27</f>
        <v>0</v>
      </c>
      <c r="H32" s="12">
        <f>H29-I30</f>
        <v>33168.700000000186</v>
      </c>
      <c r="I32" s="12">
        <f>I27</f>
        <v>0</v>
      </c>
      <c r="J32" s="12">
        <f>J29-K30</f>
        <v>475760</v>
      </c>
      <c r="K32" s="12">
        <f>K27</f>
        <v>0</v>
      </c>
    </row>
  </sheetData>
  <mergeCells count="8">
    <mergeCell ref="J3:K3"/>
    <mergeCell ref="D3:E3"/>
    <mergeCell ref="H3:I3"/>
    <mergeCell ref="F3:G3"/>
    <mergeCell ref="B1:C1"/>
    <mergeCell ref="B2:C2"/>
    <mergeCell ref="B3:B4"/>
    <mergeCell ref="C3:C4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8"/>
  <sheetViews>
    <sheetView workbookViewId="0">
      <selection activeCell="E14" sqref="E14"/>
    </sheetView>
  </sheetViews>
  <sheetFormatPr defaultColWidth="9.140625" defaultRowHeight="12.75" x14ac:dyDescent="0.2"/>
  <cols>
    <col min="1" max="1" width="2.140625" style="19" customWidth="1"/>
    <col min="2" max="2" width="92.5703125" style="19" bestFit="1" customWidth="1"/>
    <col min="3" max="3" width="7.28515625" style="19" bestFit="1" customWidth="1"/>
    <col min="4" max="4" width="27.140625" style="19" customWidth="1"/>
    <col min="5" max="5" width="46.85546875" style="19" customWidth="1"/>
    <col min="6" max="16384" width="9.140625" style="19"/>
  </cols>
  <sheetData>
    <row r="1" spans="1:5" x14ac:dyDescent="0.2">
      <c r="A1" s="1" t="s">
        <v>64</v>
      </c>
    </row>
    <row r="2" spans="1:5" x14ac:dyDescent="0.2">
      <c r="B2" s="47" t="s">
        <v>65</v>
      </c>
      <c r="C2" s="47"/>
      <c r="D2" s="47"/>
      <c r="E2" s="47"/>
    </row>
    <row r="3" spans="1:5" ht="18.75" thickBot="1" x14ac:dyDescent="0.25">
      <c r="C3" s="48" t="s">
        <v>61</v>
      </c>
      <c r="D3" s="48"/>
      <c r="E3" s="48"/>
    </row>
    <row r="4" spans="1:5" ht="25.5" x14ac:dyDescent="0.2">
      <c r="B4" s="21" t="s">
        <v>0</v>
      </c>
      <c r="C4" s="22" t="s">
        <v>38</v>
      </c>
      <c r="D4" s="23" t="s">
        <v>66</v>
      </c>
      <c r="E4" s="24" t="s">
        <v>67</v>
      </c>
    </row>
    <row r="5" spans="1:5" x14ac:dyDescent="0.2">
      <c r="B5" s="25" t="s">
        <v>68</v>
      </c>
      <c r="C5" s="26" t="s">
        <v>69</v>
      </c>
      <c r="D5" s="27">
        <v>0</v>
      </c>
      <c r="E5" s="28">
        <v>0</v>
      </c>
    </row>
    <row r="6" spans="1:5" x14ac:dyDescent="0.2">
      <c r="B6" s="25" t="s">
        <v>70</v>
      </c>
      <c r="C6" s="26" t="s">
        <v>71</v>
      </c>
      <c r="D6" s="27">
        <v>225439</v>
      </c>
      <c r="E6" s="29">
        <f>225439-32044</f>
        <v>193395</v>
      </c>
    </row>
    <row r="7" spans="1:5" x14ac:dyDescent="0.2">
      <c r="B7" s="30" t="s">
        <v>72</v>
      </c>
      <c r="C7" s="31" t="s">
        <v>73</v>
      </c>
      <c r="D7" s="27">
        <v>1878.6660899999999</v>
      </c>
      <c r="E7" s="29">
        <f>1878.67-274.47</f>
        <v>1604.2</v>
      </c>
    </row>
    <row r="8" spans="1:5" x14ac:dyDescent="0.2">
      <c r="B8" s="30" t="s">
        <v>74</v>
      </c>
      <c r="C8" s="31" t="s">
        <v>75</v>
      </c>
      <c r="D8" s="27"/>
      <c r="E8" s="29"/>
    </row>
    <row r="9" spans="1:5" x14ac:dyDescent="0.2">
      <c r="B9" s="30" t="s">
        <v>76</v>
      </c>
      <c r="C9" s="26" t="s">
        <v>77</v>
      </c>
      <c r="D9" s="27">
        <v>81261</v>
      </c>
      <c r="E9" s="29">
        <f>81261-37033</f>
        <v>44228</v>
      </c>
    </row>
    <row r="10" spans="1:5" x14ac:dyDescent="0.2">
      <c r="B10" s="30" t="s">
        <v>78</v>
      </c>
      <c r="C10" s="26" t="s">
        <v>79</v>
      </c>
      <c r="D10" s="27"/>
      <c r="E10" s="29"/>
    </row>
    <row r="11" spans="1:5" x14ac:dyDescent="0.2">
      <c r="B11" s="30" t="s">
        <v>80</v>
      </c>
      <c r="C11" s="26" t="s">
        <v>81</v>
      </c>
      <c r="D11" s="27"/>
      <c r="E11" s="29"/>
    </row>
    <row r="12" spans="1:5" x14ac:dyDescent="0.2">
      <c r="B12" s="30" t="s">
        <v>82</v>
      </c>
      <c r="C12" s="26" t="s">
        <v>83</v>
      </c>
      <c r="D12" s="27">
        <v>352</v>
      </c>
      <c r="E12" s="29">
        <v>352</v>
      </c>
    </row>
    <row r="13" spans="1:5" x14ac:dyDescent="0.2">
      <c r="B13" s="30" t="s">
        <v>84</v>
      </c>
      <c r="C13" s="26" t="s">
        <v>85</v>
      </c>
      <c r="D13" s="27">
        <v>159197.04610000001</v>
      </c>
      <c r="E13" s="29">
        <v>159197.04999999999</v>
      </c>
    </row>
    <row r="14" spans="1:5" x14ac:dyDescent="0.2">
      <c r="B14" s="30" t="s">
        <v>86</v>
      </c>
      <c r="C14" s="26" t="s">
        <v>87</v>
      </c>
      <c r="D14" s="27">
        <v>51300.044999999998</v>
      </c>
      <c r="E14" s="29">
        <v>51300.05</v>
      </c>
    </row>
    <row r="15" spans="1:5" x14ac:dyDescent="0.2">
      <c r="B15" s="30" t="s">
        <v>88</v>
      </c>
      <c r="C15" s="26" t="s">
        <v>89</v>
      </c>
      <c r="D15" s="33"/>
      <c r="E15" s="29"/>
    </row>
    <row r="16" spans="1:5" x14ac:dyDescent="0.2">
      <c r="B16" s="30" t="s">
        <v>90</v>
      </c>
      <c r="C16" s="26" t="s">
        <v>91</v>
      </c>
      <c r="D16" s="33"/>
      <c r="E16" s="29"/>
    </row>
    <row r="17" spans="2:5" x14ac:dyDescent="0.2">
      <c r="B17" s="30" t="s">
        <v>92</v>
      </c>
      <c r="C17" s="26" t="s">
        <v>93</v>
      </c>
      <c r="D17" s="33"/>
      <c r="E17" s="29"/>
    </row>
    <row r="18" spans="2:5" x14ac:dyDescent="0.2">
      <c r="B18" s="30" t="s">
        <v>94</v>
      </c>
      <c r="C18" s="26" t="s">
        <v>95</v>
      </c>
      <c r="D18" s="33"/>
      <c r="E18" s="29"/>
    </row>
    <row r="19" spans="2:5" x14ac:dyDescent="0.2">
      <c r="B19" s="30" t="s">
        <v>96</v>
      </c>
      <c r="C19" s="31" t="s">
        <v>97</v>
      </c>
      <c r="D19" s="34"/>
      <c r="E19" s="29"/>
    </row>
    <row r="20" spans="2:5" x14ac:dyDescent="0.2">
      <c r="B20" s="30" t="s">
        <v>98</v>
      </c>
      <c r="C20" s="31" t="s">
        <v>99</v>
      </c>
      <c r="D20" s="33"/>
      <c r="E20" s="29"/>
    </row>
    <row r="21" spans="2:5" ht="38.25" x14ac:dyDescent="0.2">
      <c r="B21" s="30" t="s">
        <v>100</v>
      </c>
      <c r="C21" s="31" t="s">
        <v>101</v>
      </c>
      <c r="D21" s="32"/>
      <c r="E21" s="29"/>
    </row>
    <row r="22" spans="2:5" x14ac:dyDescent="0.2">
      <c r="B22" s="30" t="s">
        <v>102</v>
      </c>
      <c r="C22" s="26" t="s">
        <v>103</v>
      </c>
      <c r="D22" s="33">
        <v>227987.28</v>
      </c>
      <c r="E22" s="29">
        <f>227987.28-34454.9</f>
        <v>193532.38</v>
      </c>
    </row>
    <row r="23" spans="2:5" x14ac:dyDescent="0.2">
      <c r="B23" s="30" t="s">
        <v>104</v>
      </c>
      <c r="C23" s="26" t="s">
        <v>105</v>
      </c>
      <c r="D23" s="27"/>
      <c r="E23" s="29"/>
    </row>
    <row r="24" spans="2:5" x14ac:dyDescent="0.2">
      <c r="B24" s="30" t="s">
        <v>106</v>
      </c>
      <c r="C24" s="26" t="s">
        <v>107</v>
      </c>
      <c r="D24" s="27"/>
      <c r="E24" s="29"/>
    </row>
    <row r="25" spans="2:5" x14ac:dyDescent="0.2">
      <c r="B25" s="30" t="s">
        <v>108</v>
      </c>
      <c r="C25" s="31" t="s">
        <v>109</v>
      </c>
      <c r="D25" s="32"/>
      <c r="E25" s="35"/>
    </row>
    <row r="26" spans="2:5" ht="13.5" thickBot="1" x14ac:dyDescent="0.25">
      <c r="B26" s="36" t="s">
        <v>110</v>
      </c>
      <c r="C26" s="37" t="s">
        <v>111</v>
      </c>
      <c r="D26" s="38">
        <f>SUM(D5:D25)-D7</f>
        <v>745536.37109999999</v>
      </c>
      <c r="E26" s="39">
        <f>SUM(E5:E25)-E7</f>
        <v>642004.47999999998</v>
      </c>
    </row>
    <row r="27" spans="2:5" x14ac:dyDescent="0.2">
      <c r="B27" s="19" t="s">
        <v>112</v>
      </c>
    </row>
    <row r="28" spans="2:5" x14ac:dyDescent="0.2">
      <c r="B28" s="19" t="s">
        <v>113</v>
      </c>
    </row>
  </sheetData>
  <mergeCells count="2">
    <mergeCell ref="B2:E2"/>
    <mergeCell ref="C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ОФР </vt:lpstr>
      <vt:lpstr>Лист1</vt:lpstr>
    </vt:vector>
  </TitlesOfParts>
  <Company>AG System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2024-10-14T06:18:53Z</cp:lastPrinted>
  <dcterms:created xsi:type="dcterms:W3CDTF">2008-03-14T09:45:27Z</dcterms:created>
  <dcterms:modified xsi:type="dcterms:W3CDTF">2024-11-14T15:40:56Z</dcterms:modified>
</cp:coreProperties>
</file>